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18135" windowHeight="7935"/>
  </bookViews>
  <sheets>
    <sheet name="연비계산간이시트" sheetId="1" r:id="rId1"/>
  </sheets>
  <calcPr calcId="124519"/>
</workbook>
</file>

<file path=xl/calcChain.xml><?xml version="1.0" encoding="utf-8"?>
<calcChain xmlns="http://schemas.openxmlformats.org/spreadsheetml/2006/main">
  <c r="U28" i="1"/>
  <c r="Q28"/>
  <c r="H28"/>
  <c r="C28"/>
  <c r="I28" s="1"/>
  <c r="U27"/>
  <c r="Q27"/>
  <c r="H27"/>
  <c r="C27"/>
  <c r="I27" s="1"/>
  <c r="U26"/>
  <c r="Q26"/>
  <c r="H26"/>
  <c r="C26"/>
  <c r="I26" s="1"/>
  <c r="U25"/>
  <c r="Q25"/>
  <c r="H25"/>
  <c r="C25"/>
  <c r="I25" s="1"/>
  <c r="U24"/>
  <c r="Q24"/>
  <c r="H24"/>
  <c r="C24"/>
  <c r="I24" s="1"/>
  <c r="U23"/>
  <c r="Q23"/>
  <c r="H23"/>
  <c r="C23"/>
  <c r="I23" s="1"/>
  <c r="U22"/>
  <c r="Q22"/>
  <c r="H22"/>
  <c r="C22"/>
  <c r="I22" s="1"/>
  <c r="U21"/>
  <c r="Q21"/>
  <c r="H21"/>
  <c r="C21"/>
  <c r="I21" s="1"/>
  <c r="U20"/>
  <c r="Q20"/>
  <c r="H20"/>
  <c r="C20"/>
  <c r="I20" s="1"/>
  <c r="H37"/>
  <c r="I37"/>
  <c r="J20" l="1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J28"/>
  <c r="L28" s="1"/>
  <c r="E20"/>
  <c r="E21"/>
  <c r="E22"/>
  <c r="E23"/>
  <c r="E24"/>
  <c r="E25"/>
  <c r="E26"/>
  <c r="E27"/>
  <c r="E28"/>
  <c r="E37"/>
  <c r="J37"/>
  <c r="L37" s="1"/>
  <c r="U10"/>
  <c r="U11"/>
  <c r="U12"/>
  <c r="U13"/>
  <c r="U14"/>
  <c r="U15"/>
  <c r="U16"/>
  <c r="U17"/>
  <c r="U18"/>
  <c r="U19"/>
  <c r="U4"/>
  <c r="U5"/>
  <c r="U6"/>
  <c r="U7"/>
  <c r="U8"/>
  <c r="U9"/>
  <c r="Q10"/>
  <c r="Q11"/>
  <c r="Q12"/>
  <c r="Q13"/>
  <c r="Q14"/>
  <c r="Q15"/>
  <c r="Q16"/>
  <c r="Q17"/>
  <c r="Q18"/>
  <c r="Q19"/>
  <c r="Q4"/>
  <c r="Q5"/>
  <c r="Q6"/>
  <c r="Q7"/>
  <c r="Q8"/>
  <c r="C31"/>
  <c r="D31"/>
  <c r="Q9"/>
  <c r="G31"/>
  <c r="F31"/>
  <c r="E4"/>
  <c r="I4"/>
  <c r="H5"/>
  <c r="H6"/>
  <c r="H7"/>
  <c r="H8"/>
  <c r="H9"/>
  <c r="H10"/>
  <c r="H11"/>
  <c r="H12"/>
  <c r="H13"/>
  <c r="H14"/>
  <c r="H15"/>
  <c r="H16"/>
  <c r="H17"/>
  <c r="H18"/>
  <c r="H19"/>
  <c r="H4"/>
  <c r="J4" s="1"/>
  <c r="L4" s="1"/>
  <c r="C6"/>
  <c r="I6" s="1"/>
  <c r="J6" s="1"/>
  <c r="L6" s="1"/>
  <c r="C7"/>
  <c r="I7" s="1"/>
  <c r="J7" s="1"/>
  <c r="L7" s="1"/>
  <c r="C8"/>
  <c r="E8" s="1"/>
  <c r="C9"/>
  <c r="E9" s="1"/>
  <c r="C10"/>
  <c r="E10" s="1"/>
  <c r="C11"/>
  <c r="E11" s="1"/>
  <c r="C12"/>
  <c r="E12" s="1"/>
  <c r="C13"/>
  <c r="E13" s="1"/>
  <c r="C14"/>
  <c r="I14" s="1"/>
  <c r="J14" s="1"/>
  <c r="L14" s="1"/>
  <c r="C15"/>
  <c r="E15" s="1"/>
  <c r="C16"/>
  <c r="E16" s="1"/>
  <c r="C17"/>
  <c r="E17" s="1"/>
  <c r="C18"/>
  <c r="E18" s="1"/>
  <c r="C19"/>
  <c r="E19" s="1"/>
  <c r="C5"/>
  <c r="E5" s="1"/>
  <c r="E7"/>
  <c r="E14"/>
  <c r="I9"/>
  <c r="J9" s="1"/>
  <c r="L9" s="1"/>
  <c r="I31" l="1"/>
  <c r="R6"/>
  <c r="R18"/>
  <c r="S18" s="1"/>
  <c r="V18" s="1"/>
  <c r="W18" s="1"/>
  <c r="R14"/>
  <c r="S14" s="1"/>
  <c r="V14" s="1"/>
  <c r="W14" s="1"/>
  <c r="R10"/>
  <c r="S10" s="1"/>
  <c r="V10" s="1"/>
  <c r="I5"/>
  <c r="J5" s="1"/>
  <c r="L5" s="1"/>
  <c r="H31"/>
  <c r="J31" s="1"/>
  <c r="L31" s="1"/>
  <c r="R9"/>
  <c r="S9" s="1"/>
  <c r="V9" s="1"/>
  <c r="R5"/>
  <c r="R17"/>
  <c r="S17" s="1"/>
  <c r="V17" s="1"/>
  <c r="W17" s="1"/>
  <c r="R13"/>
  <c r="S13" s="1"/>
  <c r="V13" s="1"/>
  <c r="W13" s="1"/>
  <c r="I15"/>
  <c r="J15" s="1"/>
  <c r="L15" s="1"/>
  <c r="I18"/>
  <c r="I16"/>
  <c r="J16" s="1"/>
  <c r="L16" s="1"/>
  <c r="I12"/>
  <c r="J12" s="1"/>
  <c r="L12" s="1"/>
  <c r="I8"/>
  <c r="J8" s="1"/>
  <c r="L8" s="1"/>
  <c r="E6"/>
  <c r="I10"/>
  <c r="J10" s="1"/>
  <c r="L10" s="1"/>
  <c r="I19"/>
  <c r="I17"/>
  <c r="I13"/>
  <c r="J13" s="1"/>
  <c r="L13" s="1"/>
  <c r="I11"/>
  <c r="J11" s="1"/>
  <c r="L11" s="1"/>
  <c r="E31"/>
  <c r="R11" l="1"/>
  <c r="S11" s="1"/>
  <c r="V11" s="1"/>
  <c r="R28"/>
  <c r="S28" s="1"/>
  <c r="V28" s="1"/>
  <c r="W28" s="1"/>
  <c r="R27"/>
  <c r="S27" s="1"/>
  <c r="V27" s="1"/>
  <c r="W27" s="1"/>
  <c r="R26"/>
  <c r="S26" s="1"/>
  <c r="V26" s="1"/>
  <c r="W26" s="1"/>
  <c r="R25"/>
  <c r="S25" s="1"/>
  <c r="V25" s="1"/>
  <c r="W25" s="1"/>
  <c r="R24"/>
  <c r="S24" s="1"/>
  <c r="V24" s="1"/>
  <c r="W24" s="1"/>
  <c r="R23"/>
  <c r="S23" s="1"/>
  <c r="V23" s="1"/>
  <c r="W23" s="1"/>
  <c r="R22"/>
  <c r="S22" s="1"/>
  <c r="V22" s="1"/>
  <c r="W22" s="1"/>
  <c r="R21"/>
  <c r="S21" s="1"/>
  <c r="V21" s="1"/>
  <c r="W21" s="1"/>
  <c r="R20"/>
  <c r="S20" s="1"/>
  <c r="V20" s="1"/>
  <c r="W20" s="1"/>
  <c r="R15"/>
  <c r="S15" s="1"/>
  <c r="V15" s="1"/>
  <c r="W15" s="1"/>
  <c r="R19"/>
  <c r="S19" s="1"/>
  <c r="V19" s="1"/>
  <c r="W19" s="1"/>
  <c r="R7"/>
  <c r="S7" s="1"/>
  <c r="V7" s="1"/>
  <c r="W7" s="1"/>
  <c r="R12"/>
  <c r="S12" s="1"/>
  <c r="V12" s="1"/>
  <c r="W12" s="1"/>
  <c r="R16"/>
  <c r="S16" s="1"/>
  <c r="V16" s="1"/>
  <c r="W16" s="1"/>
  <c r="R4"/>
  <c r="S4" s="1"/>
  <c r="V4" s="1"/>
  <c r="R8"/>
  <c r="S8" s="1"/>
  <c r="V8" s="1"/>
  <c r="J17"/>
  <c r="L17" s="1"/>
  <c r="J19"/>
  <c r="L19" s="1"/>
  <c r="S6"/>
  <c r="V6" s="1"/>
  <c r="W6" s="1"/>
  <c r="J18"/>
  <c r="L18" s="1"/>
  <c r="S5"/>
  <c r="V5" s="1"/>
  <c r="W5" s="1"/>
  <c r="W4" l="1"/>
  <c r="W10"/>
  <c r="W9"/>
  <c r="W8"/>
  <c r="W11"/>
</calcChain>
</file>

<file path=xl/sharedStrings.xml><?xml version="1.0" encoding="utf-8"?>
<sst xmlns="http://schemas.openxmlformats.org/spreadsheetml/2006/main" count="66" uniqueCount="54">
  <si>
    <t>날짜</t>
    <phoneticPr fontId="1" type="noConversion"/>
  </si>
  <si>
    <t>그전 거리</t>
    <phoneticPr fontId="1" type="noConversion"/>
  </si>
  <si>
    <t>현재거리</t>
    <phoneticPr fontId="1" type="noConversion"/>
  </si>
  <si>
    <t>주행거리</t>
    <phoneticPr fontId="1" type="noConversion"/>
  </si>
  <si>
    <t>금액</t>
    <phoneticPr fontId="1" type="noConversion"/>
  </si>
  <si>
    <t>주유리터</t>
    <phoneticPr fontId="1" type="noConversion"/>
  </si>
  <si>
    <t>리터당금액</t>
    <phoneticPr fontId="1" type="noConversion"/>
  </si>
  <si>
    <t>리터당거리</t>
    <phoneticPr fontId="1" type="noConversion"/>
  </si>
  <si>
    <t>연비</t>
    <phoneticPr fontId="1" type="noConversion"/>
  </si>
  <si>
    <t>1km당 금액</t>
    <phoneticPr fontId="1" type="noConversion"/>
  </si>
  <si>
    <t>km계산</t>
    <phoneticPr fontId="1" type="noConversion"/>
  </si>
  <si>
    <t>주유소가격</t>
    <phoneticPr fontId="1" type="noConversion"/>
  </si>
  <si>
    <t>거리</t>
    <phoneticPr fontId="1" type="noConversion"/>
  </si>
  <si>
    <t>주유소이름</t>
    <phoneticPr fontId="1" type="noConversion"/>
  </si>
  <si>
    <t>왕복거리</t>
    <phoneticPr fontId="1" type="noConversion"/>
  </si>
  <si>
    <t>주유분량</t>
    <phoneticPr fontId="1" type="noConversion"/>
  </si>
  <si>
    <t>소요연료비</t>
    <phoneticPr fontId="1" type="noConversion"/>
  </si>
  <si>
    <t>주유금액</t>
    <phoneticPr fontId="1" type="noConversion"/>
  </si>
  <si>
    <t>거리합산주유금액</t>
    <phoneticPr fontId="1" type="noConversion"/>
  </si>
  <si>
    <t>총괄</t>
    <phoneticPr fontId="1" type="noConversion"/>
  </si>
  <si>
    <t>평균연비</t>
    <phoneticPr fontId="1" type="noConversion"/>
  </si>
  <si>
    <t>최초시작</t>
    <phoneticPr fontId="1" type="noConversion"/>
  </si>
  <si>
    <t>최종거리</t>
    <phoneticPr fontId="1" type="noConversion"/>
  </si>
  <si>
    <t>총주행거리</t>
    <phoneticPr fontId="1" type="noConversion"/>
  </si>
  <si>
    <t>총금액</t>
    <phoneticPr fontId="1" type="noConversion"/>
  </si>
  <si>
    <t>총주유</t>
    <phoneticPr fontId="1" type="noConversion"/>
  </si>
  <si>
    <t>평균리터당</t>
    <phoneticPr fontId="1" type="noConversion"/>
  </si>
  <si>
    <t>평균연비</t>
    <phoneticPr fontId="1" type="noConversion"/>
  </si>
  <si>
    <t>평균1km금액</t>
    <phoneticPr fontId="1" type="noConversion"/>
  </si>
  <si>
    <t>km계산</t>
    <phoneticPr fontId="1" type="noConversion"/>
  </si>
  <si>
    <t>1번주유소</t>
    <phoneticPr fontId="1" type="noConversion"/>
  </si>
  <si>
    <t>2번주유소</t>
    <phoneticPr fontId="1" type="noConversion"/>
  </si>
  <si>
    <t>3번주유소</t>
    <phoneticPr fontId="1" type="noConversion"/>
  </si>
  <si>
    <t>4번주유소</t>
    <phoneticPr fontId="1" type="noConversion"/>
  </si>
  <si>
    <t>순위</t>
    <phoneticPr fontId="1" type="noConversion"/>
  </si>
  <si>
    <t>주의: 흰색 부분만 기입하시면 됩니다.</t>
    <phoneticPr fontId="1" type="noConversion"/>
  </si>
  <si>
    <t>연비계산시 유의사항: 반드시 이전 거리를 적어두셔야 하며, 주유시 "가득"채우셔야 다소 정확한 측정이 가능합니다.</t>
    <phoneticPr fontId="1" type="noConversion"/>
  </si>
  <si>
    <t>예: 이전거리 100km, 주유시 측정거리 350km, 주유시 가득채운뒤 주유된 주유량 기입해야 연비 측정 가능</t>
    <phoneticPr fontId="1" type="noConversion"/>
  </si>
  <si>
    <t>왼쪽 거리 비용</t>
    <phoneticPr fontId="1" type="noConversion"/>
  </si>
  <si>
    <t>먼저 주유소 이름을 기입후, 주유소 휘발유 가격을 적습니다. 그리고 주유소까지 가는 거리만 입력합니다(집까지 왕복으로 곱하기2가 자동으로 됩니다)</t>
    <phoneticPr fontId="1" type="noConversion"/>
  </si>
  <si>
    <t>(주유소까지 가는 거리는 네이버</t>
    <phoneticPr fontId="1" type="noConversion"/>
  </si>
  <si>
    <t xml:space="preserve">에서 찾습니다) 유가정보는 </t>
    <phoneticPr fontId="1" type="noConversion"/>
  </si>
  <si>
    <t>http://map.naver.com/index.nhn?menu=route&amp;enc=b64&amp;mapMode=0&amp;query=</t>
    <phoneticPr fontId="1" type="noConversion"/>
  </si>
  <si>
    <t>http://www.opinet.co.kr/gis.do?cmd=gis.region</t>
    <phoneticPr fontId="1" type="noConversion"/>
  </si>
  <si>
    <t>Opinet에서 검색합니다.</t>
    <phoneticPr fontId="1" type="noConversion"/>
  </si>
  <si>
    <t>그리고 일정 주유량을 기입합니다. (최소 몇리터이상 넣을 것인가… 거리가 멀수록 주유량이 많을 수록 비용이 절감될 수 있습니다.)</t>
    <phoneticPr fontId="1" type="noConversion"/>
  </si>
  <si>
    <t>저는 기본 30리터로 계산했을 때 순위를 매겼습니다.</t>
    <phoneticPr fontId="1" type="noConversion"/>
  </si>
  <si>
    <t>위 데이터를 보시면 1번 주유소는 매우 저렴한 가격이지만 왕복거리가 20km라서 3위…</t>
    <phoneticPr fontId="1" type="noConversion"/>
  </si>
  <si>
    <t>2번주유소는 가격은 싼편이고 왕복거리는 6.22km라 2위</t>
    <phoneticPr fontId="1" type="noConversion"/>
  </si>
  <si>
    <t>3번주유소는 가격은 매우 비싼 편이고 왕복거리는 가장가깝지만 4위</t>
    <phoneticPr fontId="1" type="noConversion"/>
  </si>
  <si>
    <t>4번주유소는 가격은 중간쯤 되고 거리는 680m이므로 1위</t>
    <phoneticPr fontId="1" type="noConversion"/>
  </si>
  <si>
    <t>즉, 4번주유소에서 주유하는 것이 금액적으로 이익인 셈입니다.</t>
    <phoneticPr fontId="1" type="noConversion"/>
  </si>
  <si>
    <t>made by phooha</t>
    <phoneticPr fontId="1" type="noConversion"/>
  </si>
  <si>
    <t>02월 01일</t>
    <phoneticPr fontId="1" type="noConversion"/>
  </si>
</sst>
</file>

<file path=xl/styles.xml><?xml version="1.0" encoding="utf-8"?>
<styleSheet xmlns="http://schemas.openxmlformats.org/spreadsheetml/2006/main">
  <numFmts count="9">
    <numFmt numFmtId="176" formatCode="mm&quot;월&quot;\ dd&quot;일&quot;"/>
    <numFmt numFmtId="177" formatCode="#,##0_ "/>
    <numFmt numFmtId="178" formatCode="###,###&quot;원&quot;"/>
    <numFmt numFmtId="179" formatCode="###,###&quot;km&quot;"/>
    <numFmt numFmtId="180" formatCode="###&quot;ℓ&quot;"/>
    <numFmt numFmtId="181" formatCode="##&quot;.&quot;##&quot;.&quot;##&quot; 기준&quot;"/>
    <numFmt numFmtId="182" formatCode="&quot;약&quot;###,###&quot;원&quot;"/>
    <numFmt numFmtId="184" formatCode="###,###.##&quot;km&quot;"/>
    <numFmt numFmtId="185" formatCode="###.#0&quot;ℓ&quot;"/>
  </numFmts>
  <fonts count="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u/>
      <sz val="9.35"/>
      <color theme="10"/>
      <name val="맑은 고딕"/>
      <family val="3"/>
      <charset val="129"/>
    </font>
    <font>
      <b/>
      <u/>
      <sz val="9.35"/>
      <color theme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>
      <alignment vertical="center"/>
    </xf>
    <xf numFmtId="177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9" fontId="0" fillId="2" borderId="3" xfId="0" applyNumberFormat="1" applyFill="1" applyBorder="1" applyAlignment="1">
      <alignment horizontal="center" vertical="center"/>
    </xf>
    <xf numFmtId="178" fontId="0" fillId="2" borderId="3" xfId="0" applyNumberFormat="1" applyFill="1" applyBorder="1" applyAlignment="1">
      <alignment horizontal="center" vertical="center"/>
    </xf>
    <xf numFmtId="180" fontId="0" fillId="2" borderId="3" xfId="0" applyNumberFormat="1" applyFill="1" applyBorder="1" applyAlignment="1">
      <alignment horizontal="center" vertical="center"/>
    </xf>
    <xf numFmtId="179" fontId="2" fillId="2" borderId="3" xfId="0" applyNumberFormat="1" applyFont="1" applyFill="1" applyBorder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80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9" fontId="0" fillId="2" borderId="0" xfId="0" applyNumberFormat="1" applyFill="1" applyBorder="1" applyAlignment="1">
      <alignment horizontal="center" vertical="center"/>
    </xf>
    <xf numFmtId="178" fontId="0" fillId="2" borderId="0" xfId="0" applyNumberFormat="1" applyFill="1" applyBorder="1" applyAlignment="1">
      <alignment horizontal="center" vertical="center"/>
    </xf>
    <xf numFmtId="180" fontId="0" fillId="2" borderId="0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9" fontId="2" fillId="3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182" fontId="0" fillId="2" borderId="1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17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78" fontId="0" fillId="0" borderId="1" xfId="0" applyNumberFormat="1" applyFill="1" applyBorder="1" applyAlignment="1" applyProtection="1">
      <alignment horizontal="center" vertical="center"/>
      <protection locked="0"/>
    </xf>
    <xf numFmtId="180" fontId="0" fillId="0" borderId="1" xfId="0" applyNumberFormat="1" applyFill="1" applyBorder="1" applyAlignment="1" applyProtection="1">
      <alignment horizontal="center" vertical="center"/>
      <protection locked="0"/>
    </xf>
    <xf numFmtId="181" fontId="0" fillId="0" borderId="0" xfId="0" applyNumberFormat="1" applyFill="1" applyAlignment="1" applyProtection="1">
      <alignment horizontal="center" vertical="center"/>
      <protection locked="0"/>
    </xf>
    <xf numFmtId="179" fontId="0" fillId="2" borderId="1" xfId="0" applyNumberFormat="1" applyFill="1" applyBorder="1" applyAlignment="1" applyProtection="1">
      <alignment horizontal="center" vertical="center"/>
    </xf>
    <xf numFmtId="184" fontId="2" fillId="2" borderId="1" xfId="0" applyNumberFormat="1" applyFont="1" applyFill="1" applyBorder="1" applyAlignment="1">
      <alignment horizontal="center"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right" vertical="center"/>
    </xf>
    <xf numFmtId="185" fontId="0" fillId="2" borderId="1" xfId="0" applyNumberFormat="1" applyFill="1" applyBorder="1" applyAlignment="1">
      <alignment horizontal="center" vertical="center"/>
    </xf>
    <xf numFmtId="185" fontId="0" fillId="0" borderId="1" xfId="0" applyNumberForma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하이퍼링크" xfId="1" builtinId="8"/>
  </cellStyles>
  <dxfs count="3">
    <dxf>
      <font>
        <b/>
        <i val="0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484654</xdr:colOff>
      <xdr:row>0</xdr:row>
      <xdr:rowOff>70036</xdr:rowOff>
    </xdr:from>
    <xdr:to>
      <xdr:col>17</xdr:col>
      <xdr:colOff>168088</xdr:colOff>
      <xdr:row>0</xdr:row>
      <xdr:rowOff>571499</xdr:rowOff>
    </xdr:to>
    <xdr:sp macro="" textlink="">
      <xdr:nvSpPr>
        <xdr:cNvPr id="2" name="TextBox 1"/>
        <xdr:cNvSpPr txBox="1"/>
      </xdr:nvSpPr>
      <xdr:spPr>
        <a:xfrm>
          <a:off x="5807448" y="70036"/>
          <a:ext cx="8155081" cy="5014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ko-KR" altLang="en-US" sz="1800" b="1"/>
            <a:t>연비계산기</a:t>
          </a:r>
          <a:r>
            <a:rPr lang="en-US" altLang="ko-KR" sz="1800" b="1"/>
            <a:t>(</a:t>
          </a:r>
          <a:r>
            <a:rPr lang="ko-KR" altLang="en-US" sz="1800" b="1"/>
            <a:t>왼쪽</a:t>
          </a:r>
          <a:r>
            <a:rPr lang="en-US" altLang="ko-KR" sz="1800" b="1"/>
            <a:t>-</a:t>
          </a:r>
          <a:r>
            <a:rPr lang="ko-KR" altLang="en-US" sz="1800" b="1"/>
            <a:t>자동차 연비계산</a:t>
          </a:r>
          <a:r>
            <a:rPr lang="en-US" altLang="ko-KR" sz="1800" b="1"/>
            <a:t>, </a:t>
          </a:r>
          <a:r>
            <a:rPr lang="ko-KR" altLang="en-US" sz="1800" b="1"/>
            <a:t>오른쪽</a:t>
          </a:r>
          <a:r>
            <a:rPr lang="en-US" altLang="ko-KR" sz="1800" b="1"/>
            <a:t>-</a:t>
          </a:r>
          <a:r>
            <a:rPr lang="ko-KR" altLang="en-US" sz="1800" b="1"/>
            <a:t>주유소거리대비 비용계산</a:t>
          </a:r>
          <a:r>
            <a:rPr lang="en-US" altLang="ko-KR" sz="1800" b="1"/>
            <a:t>)</a:t>
          </a:r>
          <a:endParaRPr lang="ko-KR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p.naver.com/index.nhn?menu=route&amp;enc=b64&amp;mapMode=0&amp;query=" TargetMode="External"/><Relationship Id="rId1" Type="http://schemas.openxmlformats.org/officeDocument/2006/relationships/hyperlink" Target="http://www.opinet.co.kr/gis.do?cmd=gis.regio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42"/>
  <sheetViews>
    <sheetView tabSelected="1" zoomScale="85" zoomScaleNormal="85" workbookViewId="0">
      <selection activeCell="G10" sqref="G10"/>
    </sheetView>
  </sheetViews>
  <sheetFormatPr defaultRowHeight="16.5"/>
  <cols>
    <col min="1" max="1" width="9" style="2"/>
    <col min="2" max="2" width="10" style="2" bestFit="1" customWidth="1"/>
    <col min="3" max="3" width="10.75" style="2" customWidth="1"/>
    <col min="4" max="4" width="10.625" style="2" customWidth="1"/>
    <col min="5" max="5" width="11" style="2" customWidth="1"/>
    <col min="6" max="6" width="9.75" style="2" bestFit="1" customWidth="1"/>
    <col min="7" max="7" width="9" style="2"/>
    <col min="8" max="9" width="10.625" style="24" customWidth="1"/>
    <col min="10" max="10" width="11.875" style="2" customWidth="1"/>
    <col min="11" max="11" width="9" style="2"/>
    <col min="12" max="12" width="15.625" style="2" customWidth="1"/>
    <col min="13" max="13" width="4" style="14" customWidth="1"/>
    <col min="14" max="14" width="18.375" style="2" customWidth="1"/>
    <col min="15" max="15" width="13.25" style="2" customWidth="1"/>
    <col min="16" max="17" width="9" style="2"/>
    <col min="18" max="19" width="11.75" style="2" customWidth="1"/>
    <col min="20" max="20" width="9" style="2"/>
    <col min="21" max="21" width="10.875" style="2" customWidth="1"/>
    <col min="22" max="22" width="16.625" style="2" customWidth="1"/>
    <col min="23" max="16384" width="9" style="2"/>
  </cols>
  <sheetData>
    <row r="1" spans="2:23" ht="49.5" customHeight="1"/>
    <row r="2" spans="2:23">
      <c r="B2" s="25" t="s">
        <v>35</v>
      </c>
      <c r="I2" s="1" t="s">
        <v>8</v>
      </c>
      <c r="N2" s="33">
        <v>110213</v>
      </c>
      <c r="V2" s="38" t="s">
        <v>52</v>
      </c>
      <c r="W2" s="38"/>
    </row>
    <row r="3" spans="2:23"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9" t="s">
        <v>6</v>
      </c>
      <c r="I3" s="19" t="s">
        <v>7</v>
      </c>
      <c r="J3" s="18" t="s">
        <v>9</v>
      </c>
      <c r="K3" s="20" t="s">
        <v>10</v>
      </c>
      <c r="L3" s="18" t="s">
        <v>38</v>
      </c>
      <c r="M3" s="3"/>
      <c r="N3" s="18" t="s">
        <v>13</v>
      </c>
      <c r="O3" s="18" t="s">
        <v>11</v>
      </c>
      <c r="P3" s="18" t="s">
        <v>12</v>
      </c>
      <c r="Q3" s="18" t="s">
        <v>14</v>
      </c>
      <c r="R3" s="18" t="s">
        <v>9</v>
      </c>
      <c r="S3" s="18" t="s">
        <v>16</v>
      </c>
      <c r="T3" s="18" t="s">
        <v>15</v>
      </c>
      <c r="U3" s="18" t="s">
        <v>17</v>
      </c>
      <c r="V3" s="18" t="s">
        <v>18</v>
      </c>
      <c r="W3" s="18" t="s">
        <v>34</v>
      </c>
    </row>
    <row r="4" spans="2:23">
      <c r="B4" s="28">
        <v>40474</v>
      </c>
      <c r="C4" s="29">
        <v>38115</v>
      </c>
      <c r="D4" s="29">
        <v>38115</v>
      </c>
      <c r="E4" s="4">
        <f>D4-C4</f>
        <v>0</v>
      </c>
      <c r="F4" s="31"/>
      <c r="G4" s="40"/>
      <c r="H4" s="5" t="str">
        <f>IF(ISERROR(F4/G4),"",F4/G4)</f>
        <v/>
      </c>
      <c r="I4" s="35" t="str">
        <f>IF(ISERROR((D4-C4)/G4),"",(D4-C4)/G4)</f>
        <v/>
      </c>
      <c r="J4" s="5" t="str">
        <f>IF(ISERR(H4/I4),"",H4/I4)</f>
        <v/>
      </c>
      <c r="K4" s="29"/>
      <c r="L4" s="26" t="str">
        <f t="shared" ref="L4:L31" si="0">IF(ISERR(J4*K4),"",J4*K4)</f>
        <v/>
      </c>
      <c r="M4" s="16"/>
      <c r="N4" s="30"/>
      <c r="O4" s="31"/>
      <c r="P4" s="30"/>
      <c r="Q4" s="6">
        <f t="shared" ref="Q4:Q19" si="1">P4*2</f>
        <v>0</v>
      </c>
      <c r="R4" s="5">
        <f t="shared" ref="R4:R19" si="2">IF(ISERR(O4/$I$31),"",O4/$I$31)</f>
        <v>0</v>
      </c>
      <c r="S4" s="5">
        <f t="shared" ref="S4:S8" si="3">IF(ISERR(Q4*R4),"",Q4*R4)</f>
        <v>0</v>
      </c>
      <c r="T4" s="32">
        <v>30</v>
      </c>
      <c r="U4" s="5">
        <f t="shared" ref="U4:U19" si="4">IF(ISERR(O4*T4),"",O4*T4)</f>
        <v>0</v>
      </c>
      <c r="V4" s="5" t="str">
        <f>IF((S4+U4)=0,"",S4+U4)</f>
        <v/>
      </c>
      <c r="W4" s="6" t="str">
        <f>IF(ISERR(RANK(V4,$V$4:$V$28,1)),"",RANK(V4,$V$4:$V$28,1))</f>
        <v/>
      </c>
    </row>
    <row r="5" spans="2:23">
      <c r="B5" s="28">
        <v>40491</v>
      </c>
      <c r="C5" s="34">
        <f>D4</f>
        <v>38115</v>
      </c>
      <c r="D5" s="29">
        <v>38476</v>
      </c>
      <c r="E5" s="4">
        <f t="shared" ref="E5:E19" si="5">D5-C5</f>
        <v>361</v>
      </c>
      <c r="F5" s="31">
        <v>50000</v>
      </c>
      <c r="G5" s="40">
        <v>30</v>
      </c>
      <c r="H5" s="5">
        <f t="shared" ref="H5:H19" si="6">IF(ISERROR(F5/G5),"",F5/G5)</f>
        <v>1666.6666666666667</v>
      </c>
      <c r="I5" s="35">
        <f t="shared" ref="I5:I19" si="7">IF(ISERROR((D5-C5)/G5),"",(D5-C5)/G5)</f>
        <v>12.033333333333333</v>
      </c>
      <c r="J5" s="5">
        <f t="shared" ref="J5:J19" si="8">IF(ISERR(H5/I5),"",H5/I5)</f>
        <v>138.50415512465375</v>
      </c>
      <c r="K5" s="29"/>
      <c r="L5" s="26">
        <f t="shared" si="0"/>
        <v>0</v>
      </c>
      <c r="M5" s="16"/>
      <c r="N5" s="30"/>
      <c r="O5" s="31"/>
      <c r="P5" s="30"/>
      <c r="Q5" s="6">
        <f t="shared" si="1"/>
        <v>0</v>
      </c>
      <c r="R5" s="5">
        <f t="shared" si="2"/>
        <v>0</v>
      </c>
      <c r="S5" s="5">
        <f t="shared" si="3"/>
        <v>0</v>
      </c>
      <c r="T5" s="32">
        <v>30</v>
      </c>
      <c r="U5" s="5">
        <f t="shared" si="4"/>
        <v>0</v>
      </c>
      <c r="V5" s="5" t="str">
        <f t="shared" ref="V5:V19" si="9">IF((S5+U5)=0,"",S5+U5)</f>
        <v/>
      </c>
      <c r="W5" s="6" t="str">
        <f t="shared" ref="W5:W28" si="10">IF(ISERR(RANK(V5,$V$4:$V$28,1)),"",RANK(V5,$V$4:$V$28,1))</f>
        <v/>
      </c>
    </row>
    <row r="6" spans="2:23">
      <c r="B6" s="28">
        <v>40515</v>
      </c>
      <c r="C6" s="34">
        <f t="shared" ref="C6:C19" si="11">D5</f>
        <v>38476</v>
      </c>
      <c r="D6" s="29">
        <v>38814</v>
      </c>
      <c r="E6" s="4">
        <f t="shared" si="5"/>
        <v>338</v>
      </c>
      <c r="F6" s="31">
        <v>55000</v>
      </c>
      <c r="G6" s="40">
        <v>32.448999999999998</v>
      </c>
      <c r="H6" s="5">
        <f t="shared" si="6"/>
        <v>1694.967487441832</v>
      </c>
      <c r="I6" s="35">
        <f t="shared" si="7"/>
        <v>10.416345650097076</v>
      </c>
      <c r="J6" s="5">
        <f t="shared" si="8"/>
        <v>162.72189349112426</v>
      </c>
      <c r="K6" s="29"/>
      <c r="L6" s="26">
        <f t="shared" si="0"/>
        <v>0</v>
      </c>
      <c r="M6" s="16"/>
      <c r="N6" s="30"/>
      <c r="O6" s="31"/>
      <c r="P6" s="30"/>
      <c r="Q6" s="6">
        <f t="shared" si="1"/>
        <v>0</v>
      </c>
      <c r="R6" s="5">
        <f t="shared" si="2"/>
        <v>0</v>
      </c>
      <c r="S6" s="5">
        <f t="shared" si="3"/>
        <v>0</v>
      </c>
      <c r="T6" s="32">
        <v>30</v>
      </c>
      <c r="U6" s="5">
        <f t="shared" si="4"/>
        <v>0</v>
      </c>
      <c r="V6" s="5" t="str">
        <f t="shared" si="9"/>
        <v/>
      </c>
      <c r="W6" s="6" t="str">
        <f t="shared" si="10"/>
        <v/>
      </c>
    </row>
    <row r="7" spans="2:23">
      <c r="B7" s="28">
        <v>40540</v>
      </c>
      <c r="C7" s="34">
        <f t="shared" si="11"/>
        <v>38814</v>
      </c>
      <c r="D7" s="29">
        <v>39041</v>
      </c>
      <c r="E7" s="4">
        <f t="shared" si="5"/>
        <v>227</v>
      </c>
      <c r="F7" s="31">
        <v>30000</v>
      </c>
      <c r="G7" s="40">
        <v>16.902000000000001</v>
      </c>
      <c r="H7" s="5">
        <f t="shared" si="6"/>
        <v>1774.9378771742988</v>
      </c>
      <c r="I7" s="35">
        <f t="shared" si="7"/>
        <v>13.43036327061886</v>
      </c>
      <c r="J7" s="5">
        <f t="shared" si="8"/>
        <v>132.15859030837004</v>
      </c>
      <c r="K7" s="29"/>
      <c r="L7" s="26">
        <f t="shared" si="0"/>
        <v>0</v>
      </c>
      <c r="M7" s="16"/>
      <c r="N7" s="30"/>
      <c r="O7" s="31"/>
      <c r="P7" s="30"/>
      <c r="Q7" s="6">
        <f t="shared" si="1"/>
        <v>0</v>
      </c>
      <c r="R7" s="5">
        <f t="shared" si="2"/>
        <v>0</v>
      </c>
      <c r="S7" s="5">
        <f t="shared" si="3"/>
        <v>0</v>
      </c>
      <c r="T7" s="32">
        <v>30</v>
      </c>
      <c r="U7" s="5">
        <f t="shared" si="4"/>
        <v>0</v>
      </c>
      <c r="V7" s="5" t="str">
        <f t="shared" si="9"/>
        <v/>
      </c>
      <c r="W7" s="6" t="str">
        <f t="shared" si="10"/>
        <v/>
      </c>
    </row>
    <row r="8" spans="2:23">
      <c r="B8" s="28">
        <v>40546</v>
      </c>
      <c r="C8" s="34">
        <f t="shared" si="11"/>
        <v>39041</v>
      </c>
      <c r="D8" s="29">
        <v>39259</v>
      </c>
      <c r="E8" s="4">
        <f t="shared" si="5"/>
        <v>218</v>
      </c>
      <c r="F8" s="31">
        <v>44000</v>
      </c>
      <c r="G8" s="40">
        <v>24.513000000000002</v>
      </c>
      <c r="H8" s="5">
        <f t="shared" si="6"/>
        <v>1794.9659364418878</v>
      </c>
      <c r="I8" s="35">
        <f t="shared" si="7"/>
        <v>8.8932403214620805</v>
      </c>
      <c r="J8" s="5">
        <f t="shared" si="8"/>
        <v>201.83486238532112</v>
      </c>
      <c r="K8" s="29"/>
      <c r="L8" s="26">
        <f t="shared" si="0"/>
        <v>0</v>
      </c>
      <c r="M8" s="16"/>
      <c r="N8" s="30" t="s">
        <v>30</v>
      </c>
      <c r="O8" s="31">
        <v>1768</v>
      </c>
      <c r="P8" s="30">
        <v>10.49</v>
      </c>
      <c r="Q8" s="6">
        <f t="shared" si="1"/>
        <v>20.98</v>
      </c>
      <c r="R8" s="5">
        <f t="shared" si="2"/>
        <v>152.63064721772014</v>
      </c>
      <c r="S8" s="5">
        <f t="shared" si="3"/>
        <v>3202.1909786277683</v>
      </c>
      <c r="T8" s="32">
        <v>30</v>
      </c>
      <c r="U8" s="5">
        <f t="shared" si="4"/>
        <v>53040</v>
      </c>
      <c r="V8" s="5">
        <f t="shared" si="9"/>
        <v>56242.190978627768</v>
      </c>
      <c r="W8" s="6">
        <f t="shared" si="10"/>
        <v>3</v>
      </c>
    </row>
    <row r="9" spans="2:23">
      <c r="B9" s="28">
        <v>40564</v>
      </c>
      <c r="C9" s="34">
        <f t="shared" si="11"/>
        <v>39259</v>
      </c>
      <c r="D9" s="29">
        <v>39635</v>
      </c>
      <c r="E9" s="4">
        <f t="shared" si="5"/>
        <v>376</v>
      </c>
      <c r="F9" s="31">
        <v>52000</v>
      </c>
      <c r="G9" s="40">
        <v>28.762</v>
      </c>
      <c r="H9" s="5">
        <f t="shared" si="6"/>
        <v>1807.9410333078367</v>
      </c>
      <c r="I9" s="35">
        <f t="shared" si="7"/>
        <v>13.072804394687434</v>
      </c>
      <c r="J9" s="5">
        <f t="shared" si="8"/>
        <v>138.29787234042553</v>
      </c>
      <c r="K9" s="29">
        <v>30</v>
      </c>
      <c r="L9" s="26">
        <f t="shared" si="0"/>
        <v>4148.9361702127662</v>
      </c>
      <c r="M9" s="16"/>
      <c r="N9" s="30" t="s">
        <v>31</v>
      </c>
      <c r="O9" s="31">
        <v>1815</v>
      </c>
      <c r="P9" s="30">
        <v>3.11</v>
      </c>
      <c r="Q9" s="6">
        <f>P9*2</f>
        <v>6.22</v>
      </c>
      <c r="R9" s="5">
        <f>IF(ISERR(O9/$I$31),"",O9/$I$31)</f>
        <v>156.68813614262561</v>
      </c>
      <c r="S9" s="5">
        <f>IF(ISERR(Q9*R9),"",Q9*R9)</f>
        <v>974.60020680713126</v>
      </c>
      <c r="T9" s="32">
        <v>30</v>
      </c>
      <c r="U9" s="5">
        <f>IF(ISERR(O9*T9),"",O9*T9)</f>
        <v>54450</v>
      </c>
      <c r="V9" s="5">
        <f t="shared" si="9"/>
        <v>55424.600206807132</v>
      </c>
      <c r="W9" s="6">
        <f t="shared" si="10"/>
        <v>2</v>
      </c>
    </row>
    <row r="10" spans="2:23">
      <c r="B10" s="30" t="s">
        <v>53</v>
      </c>
      <c r="C10" s="34">
        <f t="shared" si="11"/>
        <v>39635</v>
      </c>
      <c r="D10" s="29">
        <v>39966</v>
      </c>
      <c r="E10" s="4">
        <f t="shared" si="5"/>
        <v>331</v>
      </c>
      <c r="F10" s="31">
        <v>50000</v>
      </c>
      <c r="G10" s="40">
        <v>27.17</v>
      </c>
      <c r="H10" s="5">
        <f t="shared" si="6"/>
        <v>1840.2649981597349</v>
      </c>
      <c r="I10" s="35">
        <f t="shared" si="7"/>
        <v>12.182554287817444</v>
      </c>
      <c r="J10" s="5">
        <f t="shared" si="8"/>
        <v>151.05740181268882</v>
      </c>
      <c r="K10" s="29"/>
      <c r="L10" s="26">
        <f t="shared" si="0"/>
        <v>0</v>
      </c>
      <c r="M10" s="16"/>
      <c r="N10" s="30" t="s">
        <v>32</v>
      </c>
      <c r="O10" s="31">
        <v>1895</v>
      </c>
      <c r="P10" s="30">
        <v>0.35299999999999998</v>
      </c>
      <c r="Q10" s="6">
        <f t="shared" si="1"/>
        <v>0.70599999999999996</v>
      </c>
      <c r="R10" s="5">
        <f t="shared" si="2"/>
        <v>163.59450027012426</v>
      </c>
      <c r="S10" s="5">
        <f t="shared" ref="S10:S19" si="12">IF(ISERR(Q10*R10),"",Q10*R10)</f>
        <v>115.49771719070772</v>
      </c>
      <c r="T10" s="32">
        <v>30</v>
      </c>
      <c r="U10" s="5">
        <f t="shared" si="4"/>
        <v>56850</v>
      </c>
      <c r="V10" s="5">
        <f t="shared" si="9"/>
        <v>56965.497717190708</v>
      </c>
      <c r="W10" s="6">
        <f t="shared" si="10"/>
        <v>4</v>
      </c>
    </row>
    <row r="11" spans="2:23">
      <c r="B11" s="30"/>
      <c r="C11" s="34">
        <f t="shared" si="11"/>
        <v>39966</v>
      </c>
      <c r="D11" s="29"/>
      <c r="E11" s="4">
        <f t="shared" si="5"/>
        <v>-39966</v>
      </c>
      <c r="F11" s="31"/>
      <c r="G11" s="40"/>
      <c r="H11" s="5" t="str">
        <f t="shared" si="6"/>
        <v/>
      </c>
      <c r="I11" s="35" t="str">
        <f t="shared" si="7"/>
        <v/>
      </c>
      <c r="J11" s="5" t="str">
        <f t="shared" si="8"/>
        <v/>
      </c>
      <c r="K11" s="29"/>
      <c r="L11" s="26" t="str">
        <f t="shared" si="0"/>
        <v/>
      </c>
      <c r="M11" s="16"/>
      <c r="N11" s="30" t="s">
        <v>33</v>
      </c>
      <c r="O11" s="31">
        <v>1840</v>
      </c>
      <c r="P11" s="30">
        <v>0.68</v>
      </c>
      <c r="Q11" s="6">
        <f t="shared" si="1"/>
        <v>1.36</v>
      </c>
      <c r="R11" s="5">
        <f t="shared" si="2"/>
        <v>158.84637493246893</v>
      </c>
      <c r="S11" s="5">
        <f t="shared" si="12"/>
        <v>216.03106990815778</v>
      </c>
      <c r="T11" s="32">
        <v>30</v>
      </c>
      <c r="U11" s="5">
        <f t="shared" si="4"/>
        <v>55200</v>
      </c>
      <c r="V11" s="5">
        <f t="shared" si="9"/>
        <v>55416.03106990816</v>
      </c>
      <c r="W11" s="6">
        <f t="shared" si="10"/>
        <v>1</v>
      </c>
    </row>
    <row r="12" spans="2:23">
      <c r="B12" s="30"/>
      <c r="C12" s="34">
        <f t="shared" si="11"/>
        <v>0</v>
      </c>
      <c r="D12" s="29"/>
      <c r="E12" s="4">
        <f t="shared" si="5"/>
        <v>0</v>
      </c>
      <c r="F12" s="31"/>
      <c r="G12" s="40"/>
      <c r="H12" s="5" t="str">
        <f t="shared" si="6"/>
        <v/>
      </c>
      <c r="I12" s="35" t="str">
        <f t="shared" si="7"/>
        <v/>
      </c>
      <c r="J12" s="5" t="str">
        <f t="shared" si="8"/>
        <v/>
      </c>
      <c r="K12" s="29"/>
      <c r="L12" s="26" t="str">
        <f t="shared" si="0"/>
        <v/>
      </c>
      <c r="M12" s="16"/>
      <c r="N12" s="30"/>
      <c r="O12" s="31"/>
      <c r="P12" s="30"/>
      <c r="Q12" s="6">
        <f t="shared" si="1"/>
        <v>0</v>
      </c>
      <c r="R12" s="5">
        <f t="shared" si="2"/>
        <v>0</v>
      </c>
      <c r="S12" s="5">
        <f t="shared" si="12"/>
        <v>0</v>
      </c>
      <c r="T12" s="32">
        <v>30</v>
      </c>
      <c r="U12" s="5">
        <f t="shared" si="4"/>
        <v>0</v>
      </c>
      <c r="V12" s="5" t="str">
        <f t="shared" si="9"/>
        <v/>
      </c>
      <c r="W12" s="6" t="str">
        <f t="shared" si="10"/>
        <v/>
      </c>
    </row>
    <row r="13" spans="2:23">
      <c r="B13" s="30"/>
      <c r="C13" s="34">
        <f t="shared" si="11"/>
        <v>0</v>
      </c>
      <c r="D13" s="29"/>
      <c r="E13" s="4">
        <f t="shared" si="5"/>
        <v>0</v>
      </c>
      <c r="F13" s="31"/>
      <c r="G13" s="40"/>
      <c r="H13" s="5" t="str">
        <f t="shared" si="6"/>
        <v/>
      </c>
      <c r="I13" s="35" t="str">
        <f t="shared" si="7"/>
        <v/>
      </c>
      <c r="J13" s="5" t="str">
        <f t="shared" si="8"/>
        <v/>
      </c>
      <c r="K13" s="29"/>
      <c r="L13" s="26" t="str">
        <f t="shared" si="0"/>
        <v/>
      </c>
      <c r="M13" s="16"/>
      <c r="N13" s="30"/>
      <c r="O13" s="31"/>
      <c r="P13" s="30"/>
      <c r="Q13" s="6">
        <f t="shared" si="1"/>
        <v>0</v>
      </c>
      <c r="R13" s="5">
        <f t="shared" si="2"/>
        <v>0</v>
      </c>
      <c r="S13" s="5">
        <f t="shared" si="12"/>
        <v>0</v>
      </c>
      <c r="T13" s="32">
        <v>30</v>
      </c>
      <c r="U13" s="5">
        <f t="shared" si="4"/>
        <v>0</v>
      </c>
      <c r="V13" s="5" t="str">
        <f t="shared" si="9"/>
        <v/>
      </c>
      <c r="W13" s="6" t="str">
        <f t="shared" si="10"/>
        <v/>
      </c>
    </row>
    <row r="14" spans="2:23">
      <c r="B14" s="30"/>
      <c r="C14" s="34">
        <f t="shared" si="11"/>
        <v>0</v>
      </c>
      <c r="D14" s="29"/>
      <c r="E14" s="4">
        <f t="shared" si="5"/>
        <v>0</v>
      </c>
      <c r="F14" s="31"/>
      <c r="G14" s="40"/>
      <c r="H14" s="5" t="str">
        <f t="shared" si="6"/>
        <v/>
      </c>
      <c r="I14" s="35" t="str">
        <f t="shared" si="7"/>
        <v/>
      </c>
      <c r="J14" s="5" t="str">
        <f t="shared" si="8"/>
        <v/>
      </c>
      <c r="K14" s="29"/>
      <c r="L14" s="26" t="str">
        <f t="shared" si="0"/>
        <v/>
      </c>
      <c r="M14" s="16"/>
      <c r="N14" s="30"/>
      <c r="O14" s="31"/>
      <c r="P14" s="30"/>
      <c r="Q14" s="6">
        <f t="shared" si="1"/>
        <v>0</v>
      </c>
      <c r="R14" s="5">
        <f t="shared" si="2"/>
        <v>0</v>
      </c>
      <c r="S14" s="5">
        <f t="shared" si="12"/>
        <v>0</v>
      </c>
      <c r="T14" s="32">
        <v>30</v>
      </c>
      <c r="U14" s="5">
        <f t="shared" si="4"/>
        <v>0</v>
      </c>
      <c r="V14" s="5" t="str">
        <f t="shared" si="9"/>
        <v/>
      </c>
      <c r="W14" s="6" t="str">
        <f t="shared" si="10"/>
        <v/>
      </c>
    </row>
    <row r="15" spans="2:23">
      <c r="B15" s="30"/>
      <c r="C15" s="34">
        <f t="shared" si="11"/>
        <v>0</v>
      </c>
      <c r="D15" s="29"/>
      <c r="E15" s="4">
        <f t="shared" si="5"/>
        <v>0</v>
      </c>
      <c r="F15" s="31"/>
      <c r="G15" s="40"/>
      <c r="H15" s="5" t="str">
        <f t="shared" si="6"/>
        <v/>
      </c>
      <c r="I15" s="35" t="str">
        <f t="shared" si="7"/>
        <v/>
      </c>
      <c r="J15" s="5" t="str">
        <f t="shared" si="8"/>
        <v/>
      </c>
      <c r="K15" s="29"/>
      <c r="L15" s="26" t="str">
        <f t="shared" si="0"/>
        <v/>
      </c>
      <c r="M15" s="16"/>
      <c r="N15" s="30"/>
      <c r="O15" s="31"/>
      <c r="P15" s="30"/>
      <c r="Q15" s="6">
        <f t="shared" si="1"/>
        <v>0</v>
      </c>
      <c r="R15" s="5">
        <f t="shared" si="2"/>
        <v>0</v>
      </c>
      <c r="S15" s="5">
        <f t="shared" si="12"/>
        <v>0</v>
      </c>
      <c r="T15" s="32">
        <v>30</v>
      </c>
      <c r="U15" s="5">
        <f t="shared" si="4"/>
        <v>0</v>
      </c>
      <c r="V15" s="5" t="str">
        <f t="shared" si="9"/>
        <v/>
      </c>
      <c r="W15" s="6" t="str">
        <f t="shared" si="10"/>
        <v/>
      </c>
    </row>
    <row r="16" spans="2:23">
      <c r="B16" s="30"/>
      <c r="C16" s="34">
        <f t="shared" si="11"/>
        <v>0</v>
      </c>
      <c r="D16" s="29"/>
      <c r="E16" s="4">
        <f t="shared" si="5"/>
        <v>0</v>
      </c>
      <c r="F16" s="31"/>
      <c r="G16" s="40"/>
      <c r="H16" s="5" t="str">
        <f t="shared" si="6"/>
        <v/>
      </c>
      <c r="I16" s="35" t="str">
        <f t="shared" si="7"/>
        <v/>
      </c>
      <c r="J16" s="5" t="str">
        <f t="shared" si="8"/>
        <v/>
      </c>
      <c r="K16" s="29"/>
      <c r="L16" s="26" t="str">
        <f t="shared" si="0"/>
        <v/>
      </c>
      <c r="M16" s="16"/>
      <c r="N16" s="30"/>
      <c r="O16" s="31"/>
      <c r="P16" s="30"/>
      <c r="Q16" s="6">
        <f t="shared" si="1"/>
        <v>0</v>
      </c>
      <c r="R16" s="5">
        <f t="shared" si="2"/>
        <v>0</v>
      </c>
      <c r="S16" s="5">
        <f t="shared" si="12"/>
        <v>0</v>
      </c>
      <c r="T16" s="32">
        <v>30</v>
      </c>
      <c r="U16" s="5">
        <f t="shared" si="4"/>
        <v>0</v>
      </c>
      <c r="V16" s="5" t="str">
        <f t="shared" si="9"/>
        <v/>
      </c>
      <c r="W16" s="6" t="str">
        <f t="shared" si="10"/>
        <v/>
      </c>
    </row>
    <row r="17" spans="2:23">
      <c r="B17" s="30"/>
      <c r="C17" s="34">
        <f t="shared" si="11"/>
        <v>0</v>
      </c>
      <c r="D17" s="29"/>
      <c r="E17" s="4">
        <f t="shared" si="5"/>
        <v>0</v>
      </c>
      <c r="F17" s="31"/>
      <c r="G17" s="40"/>
      <c r="H17" s="5" t="str">
        <f t="shared" si="6"/>
        <v/>
      </c>
      <c r="I17" s="35" t="str">
        <f t="shared" si="7"/>
        <v/>
      </c>
      <c r="J17" s="5" t="str">
        <f t="shared" si="8"/>
        <v/>
      </c>
      <c r="K17" s="29"/>
      <c r="L17" s="26" t="str">
        <f t="shared" si="0"/>
        <v/>
      </c>
      <c r="M17" s="16"/>
      <c r="N17" s="30"/>
      <c r="O17" s="31"/>
      <c r="P17" s="30"/>
      <c r="Q17" s="6">
        <f t="shared" si="1"/>
        <v>0</v>
      </c>
      <c r="R17" s="5">
        <f t="shared" si="2"/>
        <v>0</v>
      </c>
      <c r="S17" s="5">
        <f t="shared" si="12"/>
        <v>0</v>
      </c>
      <c r="T17" s="32">
        <v>30</v>
      </c>
      <c r="U17" s="5">
        <f t="shared" si="4"/>
        <v>0</v>
      </c>
      <c r="V17" s="5" t="str">
        <f t="shared" si="9"/>
        <v/>
      </c>
      <c r="W17" s="6" t="str">
        <f t="shared" si="10"/>
        <v/>
      </c>
    </row>
    <row r="18" spans="2:23">
      <c r="B18" s="30"/>
      <c r="C18" s="34">
        <f t="shared" si="11"/>
        <v>0</v>
      </c>
      <c r="D18" s="29"/>
      <c r="E18" s="4">
        <f t="shared" si="5"/>
        <v>0</v>
      </c>
      <c r="F18" s="31"/>
      <c r="G18" s="40"/>
      <c r="H18" s="5" t="str">
        <f t="shared" si="6"/>
        <v/>
      </c>
      <c r="I18" s="35" t="str">
        <f t="shared" si="7"/>
        <v/>
      </c>
      <c r="J18" s="5" t="str">
        <f t="shared" si="8"/>
        <v/>
      </c>
      <c r="K18" s="29"/>
      <c r="L18" s="26" t="str">
        <f t="shared" si="0"/>
        <v/>
      </c>
      <c r="M18" s="16"/>
      <c r="N18" s="30"/>
      <c r="O18" s="31"/>
      <c r="P18" s="30"/>
      <c r="Q18" s="6">
        <f t="shared" si="1"/>
        <v>0</v>
      </c>
      <c r="R18" s="5">
        <f t="shared" si="2"/>
        <v>0</v>
      </c>
      <c r="S18" s="5">
        <f t="shared" si="12"/>
        <v>0</v>
      </c>
      <c r="T18" s="32">
        <v>30</v>
      </c>
      <c r="U18" s="5">
        <f t="shared" si="4"/>
        <v>0</v>
      </c>
      <c r="V18" s="5" t="str">
        <f t="shared" si="9"/>
        <v/>
      </c>
      <c r="W18" s="6" t="str">
        <f t="shared" si="10"/>
        <v/>
      </c>
    </row>
    <row r="19" spans="2:23">
      <c r="B19" s="30"/>
      <c r="C19" s="34">
        <f t="shared" si="11"/>
        <v>0</v>
      </c>
      <c r="D19" s="29"/>
      <c r="E19" s="4">
        <f t="shared" si="5"/>
        <v>0</v>
      </c>
      <c r="F19" s="31"/>
      <c r="G19" s="40"/>
      <c r="H19" s="5" t="str">
        <f t="shared" si="6"/>
        <v/>
      </c>
      <c r="I19" s="35" t="str">
        <f t="shared" si="7"/>
        <v/>
      </c>
      <c r="J19" s="5" t="str">
        <f t="shared" si="8"/>
        <v/>
      </c>
      <c r="K19" s="29"/>
      <c r="L19" s="26" t="str">
        <f t="shared" si="0"/>
        <v/>
      </c>
      <c r="M19" s="16"/>
      <c r="N19" s="30"/>
      <c r="O19" s="31"/>
      <c r="P19" s="30"/>
      <c r="Q19" s="6">
        <f t="shared" si="1"/>
        <v>0</v>
      </c>
      <c r="R19" s="5">
        <f t="shared" si="2"/>
        <v>0</v>
      </c>
      <c r="S19" s="5">
        <f t="shared" si="12"/>
        <v>0</v>
      </c>
      <c r="T19" s="32">
        <v>30</v>
      </c>
      <c r="U19" s="5">
        <f t="shared" si="4"/>
        <v>0</v>
      </c>
      <c r="V19" s="5" t="str">
        <f t="shared" si="9"/>
        <v/>
      </c>
      <c r="W19" s="6" t="str">
        <f t="shared" si="10"/>
        <v/>
      </c>
    </row>
    <row r="20" spans="2:23">
      <c r="B20" s="30"/>
      <c r="C20" s="34">
        <f t="shared" ref="C20:C28" si="13">D19</f>
        <v>0</v>
      </c>
      <c r="D20" s="29"/>
      <c r="E20" s="4">
        <f t="shared" ref="E20:E28" si="14">D20-C20</f>
        <v>0</v>
      </c>
      <c r="F20" s="31"/>
      <c r="G20" s="40"/>
      <c r="H20" s="5" t="str">
        <f t="shared" ref="H20:H28" si="15">IF(ISERROR(F20/G20),"",F20/G20)</f>
        <v/>
      </c>
      <c r="I20" s="35" t="str">
        <f t="shared" ref="I20:I28" si="16">IF(ISERROR((D20-C20)/G20),"",(D20-C20)/G20)</f>
        <v/>
      </c>
      <c r="J20" s="5" t="str">
        <f t="shared" ref="J20:J28" si="17">IF(ISERR(H20/I20),"",H20/I20)</f>
        <v/>
      </c>
      <c r="K20" s="29"/>
      <c r="L20" s="26" t="str">
        <f t="shared" ref="L20:L28" si="18">IF(ISERR(J20*K20),"",J20*K20)</f>
        <v/>
      </c>
      <c r="M20" s="16"/>
      <c r="N20" s="30"/>
      <c r="O20" s="31"/>
      <c r="P20" s="30"/>
      <c r="Q20" s="6">
        <f t="shared" ref="Q20:Q28" si="19">P20*2</f>
        <v>0</v>
      </c>
      <c r="R20" s="5">
        <f t="shared" ref="R20:R28" si="20">IF(ISERR(O20/$I$31),"",O20/$I$31)</f>
        <v>0</v>
      </c>
      <c r="S20" s="5">
        <f t="shared" ref="S20:S28" si="21">IF(ISERR(Q20*R20),"",Q20*R20)</f>
        <v>0</v>
      </c>
      <c r="T20" s="32">
        <v>30</v>
      </c>
      <c r="U20" s="5">
        <f t="shared" ref="U20:U28" si="22">IF(ISERR(O20*T20),"",O20*T20)</f>
        <v>0</v>
      </c>
      <c r="V20" s="5" t="str">
        <f t="shared" ref="V20:V28" si="23">IF((S20+U20)=0,"",S20+U20)</f>
        <v/>
      </c>
      <c r="W20" s="6" t="str">
        <f t="shared" si="10"/>
        <v/>
      </c>
    </row>
    <row r="21" spans="2:23">
      <c r="B21" s="30"/>
      <c r="C21" s="34">
        <f t="shared" si="13"/>
        <v>0</v>
      </c>
      <c r="D21" s="29"/>
      <c r="E21" s="4">
        <f t="shared" si="14"/>
        <v>0</v>
      </c>
      <c r="F21" s="31"/>
      <c r="G21" s="40"/>
      <c r="H21" s="5" t="str">
        <f t="shared" si="15"/>
        <v/>
      </c>
      <c r="I21" s="35" t="str">
        <f t="shared" si="16"/>
        <v/>
      </c>
      <c r="J21" s="5" t="str">
        <f t="shared" si="17"/>
        <v/>
      </c>
      <c r="K21" s="29"/>
      <c r="L21" s="26" t="str">
        <f t="shared" si="18"/>
        <v/>
      </c>
      <c r="M21" s="16"/>
      <c r="N21" s="30"/>
      <c r="O21" s="31"/>
      <c r="P21" s="30"/>
      <c r="Q21" s="6">
        <f t="shared" si="19"/>
        <v>0</v>
      </c>
      <c r="R21" s="5">
        <f t="shared" si="20"/>
        <v>0</v>
      </c>
      <c r="S21" s="5">
        <f t="shared" si="21"/>
        <v>0</v>
      </c>
      <c r="T21" s="32">
        <v>30</v>
      </c>
      <c r="U21" s="5">
        <f t="shared" si="22"/>
        <v>0</v>
      </c>
      <c r="V21" s="5" t="str">
        <f t="shared" si="23"/>
        <v/>
      </c>
      <c r="W21" s="6" t="str">
        <f t="shared" si="10"/>
        <v/>
      </c>
    </row>
    <row r="22" spans="2:23">
      <c r="B22" s="30"/>
      <c r="C22" s="34">
        <f t="shared" si="13"/>
        <v>0</v>
      </c>
      <c r="D22" s="29"/>
      <c r="E22" s="4">
        <f t="shared" si="14"/>
        <v>0</v>
      </c>
      <c r="F22" s="31"/>
      <c r="G22" s="40"/>
      <c r="H22" s="5" t="str">
        <f t="shared" si="15"/>
        <v/>
      </c>
      <c r="I22" s="35" t="str">
        <f t="shared" si="16"/>
        <v/>
      </c>
      <c r="J22" s="5" t="str">
        <f t="shared" si="17"/>
        <v/>
      </c>
      <c r="K22" s="29"/>
      <c r="L22" s="26" t="str">
        <f t="shared" si="18"/>
        <v/>
      </c>
      <c r="M22" s="16"/>
      <c r="N22" s="30"/>
      <c r="O22" s="31"/>
      <c r="P22" s="30"/>
      <c r="Q22" s="6">
        <f t="shared" si="19"/>
        <v>0</v>
      </c>
      <c r="R22" s="5">
        <f t="shared" si="20"/>
        <v>0</v>
      </c>
      <c r="S22" s="5">
        <f t="shared" si="21"/>
        <v>0</v>
      </c>
      <c r="T22" s="32">
        <v>30</v>
      </c>
      <c r="U22" s="5">
        <f t="shared" si="22"/>
        <v>0</v>
      </c>
      <c r="V22" s="5" t="str">
        <f t="shared" si="23"/>
        <v/>
      </c>
      <c r="W22" s="6" t="str">
        <f t="shared" si="10"/>
        <v/>
      </c>
    </row>
    <row r="23" spans="2:23">
      <c r="B23" s="30"/>
      <c r="C23" s="34">
        <f t="shared" si="13"/>
        <v>0</v>
      </c>
      <c r="D23" s="29"/>
      <c r="E23" s="4">
        <f t="shared" si="14"/>
        <v>0</v>
      </c>
      <c r="F23" s="31"/>
      <c r="G23" s="40"/>
      <c r="H23" s="5" t="str">
        <f t="shared" si="15"/>
        <v/>
      </c>
      <c r="I23" s="35" t="str">
        <f t="shared" si="16"/>
        <v/>
      </c>
      <c r="J23" s="5" t="str">
        <f t="shared" si="17"/>
        <v/>
      </c>
      <c r="K23" s="29"/>
      <c r="L23" s="26" t="str">
        <f t="shared" si="18"/>
        <v/>
      </c>
      <c r="M23" s="16"/>
      <c r="N23" s="30"/>
      <c r="O23" s="31"/>
      <c r="P23" s="30"/>
      <c r="Q23" s="6">
        <f t="shared" si="19"/>
        <v>0</v>
      </c>
      <c r="R23" s="5">
        <f t="shared" si="20"/>
        <v>0</v>
      </c>
      <c r="S23" s="5">
        <f t="shared" si="21"/>
        <v>0</v>
      </c>
      <c r="T23" s="32">
        <v>30</v>
      </c>
      <c r="U23" s="5">
        <f t="shared" si="22"/>
        <v>0</v>
      </c>
      <c r="V23" s="5" t="str">
        <f t="shared" si="23"/>
        <v/>
      </c>
      <c r="W23" s="6" t="str">
        <f t="shared" si="10"/>
        <v/>
      </c>
    </row>
    <row r="24" spans="2:23">
      <c r="B24" s="30"/>
      <c r="C24" s="34">
        <f t="shared" si="13"/>
        <v>0</v>
      </c>
      <c r="D24" s="29"/>
      <c r="E24" s="4">
        <f t="shared" si="14"/>
        <v>0</v>
      </c>
      <c r="F24" s="31"/>
      <c r="G24" s="40"/>
      <c r="H24" s="5" t="str">
        <f t="shared" si="15"/>
        <v/>
      </c>
      <c r="I24" s="35" t="str">
        <f t="shared" si="16"/>
        <v/>
      </c>
      <c r="J24" s="5" t="str">
        <f t="shared" si="17"/>
        <v/>
      </c>
      <c r="K24" s="29"/>
      <c r="L24" s="26" t="str">
        <f t="shared" si="18"/>
        <v/>
      </c>
      <c r="M24" s="16"/>
      <c r="N24" s="30"/>
      <c r="O24" s="31"/>
      <c r="P24" s="30"/>
      <c r="Q24" s="6">
        <f t="shared" si="19"/>
        <v>0</v>
      </c>
      <c r="R24" s="5">
        <f t="shared" si="20"/>
        <v>0</v>
      </c>
      <c r="S24" s="5">
        <f t="shared" si="21"/>
        <v>0</v>
      </c>
      <c r="T24" s="32">
        <v>30</v>
      </c>
      <c r="U24" s="5">
        <f t="shared" si="22"/>
        <v>0</v>
      </c>
      <c r="V24" s="5" t="str">
        <f t="shared" si="23"/>
        <v/>
      </c>
      <c r="W24" s="6" t="str">
        <f t="shared" si="10"/>
        <v/>
      </c>
    </row>
    <row r="25" spans="2:23">
      <c r="B25" s="30"/>
      <c r="C25" s="34">
        <f t="shared" si="13"/>
        <v>0</v>
      </c>
      <c r="D25" s="29"/>
      <c r="E25" s="4">
        <f t="shared" si="14"/>
        <v>0</v>
      </c>
      <c r="F25" s="31"/>
      <c r="G25" s="40"/>
      <c r="H25" s="5" t="str">
        <f t="shared" si="15"/>
        <v/>
      </c>
      <c r="I25" s="35" t="str">
        <f t="shared" si="16"/>
        <v/>
      </c>
      <c r="J25" s="5" t="str">
        <f t="shared" si="17"/>
        <v/>
      </c>
      <c r="K25" s="29"/>
      <c r="L25" s="26" t="str">
        <f t="shared" si="18"/>
        <v/>
      </c>
      <c r="M25" s="16"/>
      <c r="N25" s="30"/>
      <c r="O25" s="31"/>
      <c r="P25" s="30"/>
      <c r="Q25" s="6">
        <f t="shared" si="19"/>
        <v>0</v>
      </c>
      <c r="R25" s="5">
        <f t="shared" si="20"/>
        <v>0</v>
      </c>
      <c r="S25" s="5">
        <f t="shared" si="21"/>
        <v>0</v>
      </c>
      <c r="T25" s="32">
        <v>30</v>
      </c>
      <c r="U25" s="5">
        <f t="shared" si="22"/>
        <v>0</v>
      </c>
      <c r="V25" s="5" t="str">
        <f t="shared" si="23"/>
        <v/>
      </c>
      <c r="W25" s="6" t="str">
        <f t="shared" si="10"/>
        <v/>
      </c>
    </row>
    <row r="26" spans="2:23">
      <c r="B26" s="30"/>
      <c r="C26" s="34">
        <f t="shared" si="13"/>
        <v>0</v>
      </c>
      <c r="D26" s="29"/>
      <c r="E26" s="4">
        <f t="shared" si="14"/>
        <v>0</v>
      </c>
      <c r="F26" s="31"/>
      <c r="G26" s="40"/>
      <c r="H26" s="5" t="str">
        <f t="shared" si="15"/>
        <v/>
      </c>
      <c r="I26" s="35" t="str">
        <f t="shared" si="16"/>
        <v/>
      </c>
      <c r="J26" s="5" t="str">
        <f t="shared" si="17"/>
        <v/>
      </c>
      <c r="K26" s="29"/>
      <c r="L26" s="26" t="str">
        <f t="shared" si="18"/>
        <v/>
      </c>
      <c r="M26" s="16"/>
      <c r="N26" s="30"/>
      <c r="O26" s="31"/>
      <c r="P26" s="30"/>
      <c r="Q26" s="6">
        <f t="shared" si="19"/>
        <v>0</v>
      </c>
      <c r="R26" s="5">
        <f t="shared" si="20"/>
        <v>0</v>
      </c>
      <c r="S26" s="5">
        <f t="shared" si="21"/>
        <v>0</v>
      </c>
      <c r="T26" s="32">
        <v>30</v>
      </c>
      <c r="U26" s="5">
        <f t="shared" si="22"/>
        <v>0</v>
      </c>
      <c r="V26" s="5" t="str">
        <f t="shared" si="23"/>
        <v/>
      </c>
      <c r="W26" s="6" t="str">
        <f t="shared" si="10"/>
        <v/>
      </c>
    </row>
    <row r="27" spans="2:23">
      <c r="B27" s="30"/>
      <c r="C27" s="34">
        <f t="shared" si="13"/>
        <v>0</v>
      </c>
      <c r="D27" s="29"/>
      <c r="E27" s="4">
        <f t="shared" si="14"/>
        <v>0</v>
      </c>
      <c r="F27" s="31"/>
      <c r="G27" s="40"/>
      <c r="H27" s="5" t="str">
        <f t="shared" si="15"/>
        <v/>
      </c>
      <c r="I27" s="35" t="str">
        <f t="shared" si="16"/>
        <v/>
      </c>
      <c r="J27" s="5" t="str">
        <f t="shared" si="17"/>
        <v/>
      </c>
      <c r="K27" s="29"/>
      <c r="L27" s="26" t="str">
        <f t="shared" si="18"/>
        <v/>
      </c>
      <c r="M27" s="16"/>
      <c r="N27" s="30"/>
      <c r="O27" s="31"/>
      <c r="P27" s="30"/>
      <c r="Q27" s="6">
        <f t="shared" si="19"/>
        <v>0</v>
      </c>
      <c r="R27" s="5">
        <f t="shared" si="20"/>
        <v>0</v>
      </c>
      <c r="S27" s="5">
        <f t="shared" si="21"/>
        <v>0</v>
      </c>
      <c r="T27" s="32">
        <v>30</v>
      </c>
      <c r="U27" s="5">
        <f t="shared" si="22"/>
        <v>0</v>
      </c>
      <c r="V27" s="5" t="str">
        <f t="shared" si="23"/>
        <v/>
      </c>
      <c r="W27" s="6" t="str">
        <f t="shared" si="10"/>
        <v/>
      </c>
    </row>
    <row r="28" spans="2:23">
      <c r="B28" s="30"/>
      <c r="C28" s="34">
        <f t="shared" si="13"/>
        <v>0</v>
      </c>
      <c r="D28" s="29"/>
      <c r="E28" s="4">
        <f t="shared" si="14"/>
        <v>0</v>
      </c>
      <c r="F28" s="31"/>
      <c r="G28" s="40"/>
      <c r="H28" s="5" t="str">
        <f t="shared" si="15"/>
        <v/>
      </c>
      <c r="I28" s="35" t="str">
        <f t="shared" si="16"/>
        <v/>
      </c>
      <c r="J28" s="5" t="str">
        <f t="shared" si="17"/>
        <v/>
      </c>
      <c r="K28" s="29"/>
      <c r="L28" s="26" t="str">
        <f t="shared" si="18"/>
        <v/>
      </c>
      <c r="M28" s="16"/>
      <c r="N28" s="30"/>
      <c r="O28" s="31"/>
      <c r="P28" s="30"/>
      <c r="Q28" s="6">
        <f t="shared" si="19"/>
        <v>0</v>
      </c>
      <c r="R28" s="5">
        <f t="shared" si="20"/>
        <v>0</v>
      </c>
      <c r="S28" s="5">
        <f t="shared" si="21"/>
        <v>0</v>
      </c>
      <c r="T28" s="32">
        <v>30</v>
      </c>
      <c r="U28" s="5">
        <f t="shared" si="22"/>
        <v>0</v>
      </c>
      <c r="V28" s="5" t="str">
        <f t="shared" si="23"/>
        <v/>
      </c>
      <c r="W28" s="6" t="str">
        <f t="shared" si="10"/>
        <v/>
      </c>
    </row>
    <row r="29" spans="2:23">
      <c r="B29" s="7"/>
      <c r="C29" s="8"/>
      <c r="D29" s="8"/>
      <c r="E29" s="8"/>
      <c r="F29" s="9"/>
      <c r="G29" s="10"/>
      <c r="H29" s="9"/>
      <c r="I29" s="11"/>
      <c r="J29" s="12"/>
      <c r="K29" s="15"/>
      <c r="L29" s="16"/>
      <c r="M29" s="16"/>
      <c r="O29" s="12"/>
      <c r="T29" s="13"/>
      <c r="U29" s="12"/>
    </row>
    <row r="30" spans="2:23">
      <c r="B30" s="14" t="s">
        <v>20</v>
      </c>
      <c r="C30" s="21" t="s">
        <v>21</v>
      </c>
      <c r="D30" s="21" t="s">
        <v>22</v>
      </c>
      <c r="E30" s="21" t="s">
        <v>23</v>
      </c>
      <c r="F30" s="22" t="s">
        <v>24</v>
      </c>
      <c r="G30" s="23" t="s">
        <v>25</v>
      </c>
      <c r="H30" s="22" t="s">
        <v>26</v>
      </c>
      <c r="I30" s="21" t="s">
        <v>27</v>
      </c>
      <c r="J30" s="22" t="s">
        <v>28</v>
      </c>
      <c r="K30" s="21" t="s">
        <v>29</v>
      </c>
      <c r="L30" s="16"/>
      <c r="M30" s="16"/>
      <c r="N30" s="14"/>
      <c r="O30" s="16"/>
      <c r="P30" s="14"/>
      <c r="Q30" s="14"/>
      <c r="R30" s="14"/>
      <c r="S30" s="14"/>
      <c r="T30" s="17"/>
      <c r="U30" s="16"/>
    </row>
    <row r="31" spans="2:23">
      <c r="B31" s="18" t="s">
        <v>19</v>
      </c>
      <c r="C31" s="4">
        <f>C4</f>
        <v>38115</v>
      </c>
      <c r="D31" s="4">
        <f>MAX(D4:D29)</f>
        <v>39966</v>
      </c>
      <c r="E31" s="4">
        <f>D31-C31</f>
        <v>1851</v>
      </c>
      <c r="F31" s="5">
        <f>SUM(F4:F30)</f>
        <v>281000</v>
      </c>
      <c r="G31" s="39">
        <f>SUM(G4:G30)</f>
        <v>159.79599999999999</v>
      </c>
      <c r="H31" s="5">
        <f>IF(ISERROR(F31/G31),"",F31/G31)</f>
        <v>1758.4920773986835</v>
      </c>
      <c r="I31" s="35">
        <f>IF(ISERROR((D31-C31)/G31),"",(D31-C31)/G31)</f>
        <v>11.583518986708054</v>
      </c>
      <c r="J31" s="5">
        <f t="shared" ref="J31" si="24">IF(ISERR(H31/I31),"",H31/I31)</f>
        <v>151.80983252296056</v>
      </c>
      <c r="K31" s="29"/>
      <c r="L31" s="5">
        <f t="shared" si="0"/>
        <v>0</v>
      </c>
      <c r="M31" s="16"/>
      <c r="N31" s="14"/>
      <c r="O31" s="16"/>
      <c r="P31" s="14"/>
      <c r="Q31" s="14"/>
      <c r="R31" s="14"/>
      <c r="S31" s="14"/>
      <c r="T31" s="17"/>
      <c r="U31" s="16"/>
    </row>
    <row r="32" spans="2:23">
      <c r="N32" s="25" t="s">
        <v>39</v>
      </c>
    </row>
    <row r="33" spans="2:23">
      <c r="B33" s="25" t="s">
        <v>36</v>
      </c>
      <c r="N33" s="25" t="s">
        <v>40</v>
      </c>
      <c r="P33" s="36" t="s">
        <v>42</v>
      </c>
      <c r="Q33" s="37"/>
      <c r="R33" s="37"/>
      <c r="S33" s="37"/>
      <c r="T33" s="37"/>
      <c r="U33" s="37"/>
      <c r="V33" s="37"/>
      <c r="W33" s="27"/>
    </row>
    <row r="34" spans="2:23">
      <c r="B34" s="25" t="s">
        <v>37</v>
      </c>
      <c r="N34" s="25" t="s">
        <v>41</v>
      </c>
      <c r="P34" s="36" t="s">
        <v>43</v>
      </c>
      <c r="Q34" s="37"/>
      <c r="R34" s="37"/>
      <c r="S34" s="37"/>
      <c r="T34" s="37"/>
      <c r="U34" s="37"/>
      <c r="V34" s="37"/>
    </row>
    <row r="35" spans="2:23">
      <c r="N35" s="25" t="s">
        <v>44</v>
      </c>
    </row>
    <row r="36" spans="2:23">
      <c r="B36" s="18" t="s">
        <v>0</v>
      </c>
      <c r="C36" s="18" t="s">
        <v>1</v>
      </c>
      <c r="D36" s="18" t="s">
        <v>2</v>
      </c>
      <c r="E36" s="18" t="s">
        <v>3</v>
      </c>
      <c r="F36" s="18" t="s">
        <v>4</v>
      </c>
      <c r="G36" s="18" t="s">
        <v>5</v>
      </c>
      <c r="H36" s="19" t="s">
        <v>6</v>
      </c>
      <c r="I36" s="19" t="s">
        <v>7</v>
      </c>
      <c r="J36" s="18" t="s">
        <v>9</v>
      </c>
      <c r="K36" s="20" t="s">
        <v>10</v>
      </c>
      <c r="L36" s="18" t="s">
        <v>38</v>
      </c>
      <c r="N36" s="25" t="s">
        <v>45</v>
      </c>
    </row>
    <row r="37" spans="2:23">
      <c r="B37" s="28">
        <v>40491</v>
      </c>
      <c r="C37" s="29">
        <v>100</v>
      </c>
      <c r="D37" s="29">
        <v>350</v>
      </c>
      <c r="E37" s="4">
        <f t="shared" ref="E37" si="25">D37-C37</f>
        <v>250</v>
      </c>
      <c r="F37" s="31">
        <v>50000</v>
      </c>
      <c r="G37" s="40">
        <v>27</v>
      </c>
      <c r="H37" s="5">
        <f t="shared" ref="H37" si="26">IF(ISERROR(F37/G37),"",F37/G37)</f>
        <v>1851.851851851852</v>
      </c>
      <c r="I37" s="35">
        <f t="shared" ref="I37" si="27">IF(ISERROR((D37-C37)/G37),"",(D37-C37)/G37)</f>
        <v>9.2592592592592595</v>
      </c>
      <c r="J37" s="5">
        <f t="shared" ref="J37" si="28">IF(ISERR(H37/I37),"",H37/I37)</f>
        <v>200</v>
      </c>
      <c r="K37" s="29">
        <v>100</v>
      </c>
      <c r="L37" s="26">
        <f t="shared" ref="L37" si="29">IF(ISERR(J37*K37),"",J37*K37)</f>
        <v>20000</v>
      </c>
      <c r="N37" s="25" t="s">
        <v>46</v>
      </c>
    </row>
    <row r="38" spans="2:23">
      <c r="N38" s="25" t="s">
        <v>47</v>
      </c>
    </row>
    <row r="39" spans="2:23">
      <c r="N39" s="25" t="s">
        <v>48</v>
      </c>
    </row>
    <row r="40" spans="2:23">
      <c r="N40" s="25" t="s">
        <v>49</v>
      </c>
    </row>
    <row r="41" spans="2:23">
      <c r="N41" s="25" t="s">
        <v>50</v>
      </c>
    </row>
    <row r="42" spans="2:23">
      <c r="N42" s="25" t="s">
        <v>51</v>
      </c>
    </row>
  </sheetData>
  <sheetProtection password="9690" sheet="1" objects="1" scenarios="1"/>
  <mergeCells count="3">
    <mergeCell ref="P33:V33"/>
    <mergeCell ref="P34:V34"/>
    <mergeCell ref="V2:W2"/>
  </mergeCells>
  <phoneticPr fontId="1" type="noConversion"/>
  <conditionalFormatting sqref="W4:W28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hyperlinks>
    <hyperlink ref="P34" r:id="rId1"/>
    <hyperlink ref="P33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연비계산간이시트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phooha</dc:creator>
  <cp:lastModifiedBy>neo</cp:lastModifiedBy>
  <dcterms:created xsi:type="dcterms:W3CDTF">2010-12-11T22:33:06Z</dcterms:created>
  <dcterms:modified xsi:type="dcterms:W3CDTF">2011-02-13T08:34:56Z</dcterms:modified>
</cp:coreProperties>
</file>